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410" windowHeight="7710"/>
  </bookViews>
  <sheets>
    <sheet name="planilha custos" sheetId="1" r:id="rId1"/>
    <sheet name="Planilha1" sheetId="2" r:id="rId2"/>
    <sheet name="Planilha2" sheetId="3" r:id="rId3"/>
  </sheets>
  <calcPr calcId="145621"/>
</workbook>
</file>

<file path=xl/calcChain.xml><?xml version="1.0" encoding="utf-8"?>
<calcChain xmlns="http://schemas.openxmlformats.org/spreadsheetml/2006/main">
  <c r="F15" i="1" l="1"/>
  <c r="P48" i="1" l="1"/>
  <c r="P53" i="1" s="1"/>
  <c r="N43" i="1"/>
  <c r="P43" i="1" s="1"/>
  <c r="P42" i="1"/>
  <c r="P37" i="1"/>
  <c r="G52" i="1"/>
  <c r="P33" i="1"/>
  <c r="G45" i="1"/>
  <c r="G44" i="1"/>
  <c r="G43" i="1"/>
  <c r="G42" i="1"/>
  <c r="P44" i="1" l="1"/>
  <c r="G46" i="1"/>
  <c r="G48" i="1" s="1"/>
  <c r="G36" i="1"/>
  <c r="G35" i="1"/>
  <c r="G31" i="1"/>
  <c r="F19" i="1"/>
  <c r="D23" i="1" s="1"/>
  <c r="F11" i="1"/>
  <c r="P54" i="1" l="1"/>
  <c r="P45" i="1"/>
  <c r="P34" i="1"/>
  <c r="P38" i="1"/>
  <c r="G38" i="1"/>
  <c r="F17" i="1"/>
  <c r="G53" i="1" s="1"/>
  <c r="G56" i="1" l="1"/>
  <c r="P56" i="1"/>
  <c r="G58" i="1" l="1"/>
  <c r="G60" i="1" s="1"/>
  <c r="G62" i="1" s="1"/>
  <c r="F21" i="1" s="1"/>
  <c r="F23" i="1" s="1"/>
</calcChain>
</file>

<file path=xl/comments1.xml><?xml version="1.0" encoding="utf-8"?>
<comments xmlns="http://schemas.openxmlformats.org/spreadsheetml/2006/main">
  <authors>
    <author>Admin</author>
  </authors>
  <commentList>
    <comment ref="G29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Inserir o preço do Litro do Diesel</t>
        </r>
      </text>
    </comment>
    <comment ref="N29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a marca e modelo do veículo a ser disponibilizado para o serviço</t>
        </r>
      </text>
    </comment>
    <comment ref="G30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a média de km por litro de diesel do veículo. Observando as condições da estrada.</t>
        </r>
      </text>
    </comment>
    <comment ref="N30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ano do veículo</t>
        </r>
      </text>
    </comment>
    <comment ref="N31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valor de tabela do veículo</t>
        </r>
      </text>
    </comment>
    <comment ref="P32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percentual de depreciação.
Observando que veículos novos depreciam mais nos primeiros anos. E veículos já usados depreciam menos.</t>
        </r>
      </text>
    </comment>
    <comment ref="P3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Tomada por base o valor do veículo e o percentual indicado</t>
        </r>
      </text>
    </comment>
    <comment ref="P3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Tem origem do valor anual de depreciação dividido pela km anual do serviço</t>
        </r>
      </text>
    </comment>
    <comment ref="D3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quantos litros de óleo são necessários por troca</t>
        </r>
      </text>
    </comment>
    <comment ref="F3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preço do litro do óleo de motor</t>
        </r>
      </text>
    </comment>
    <comment ref="F36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preço do jogo de filtros a cada troca (filtros de óleo de motor e combustível)</t>
        </r>
      </text>
    </comment>
    <comment ref="P36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percentual anual de remuneração do capital investido</t>
        </r>
      </text>
    </comment>
    <comment ref="G3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quantos km roda com uma troca de óleo de motor</t>
        </r>
      </text>
    </comment>
    <comment ref="P3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Tomada por base o valor do veículo e o percentual indicado</t>
        </r>
      </text>
    </comment>
    <comment ref="P3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Tem origem do valor anual de depreciação dividido pela km anual</t>
        </r>
      </text>
    </comment>
    <comment ref="D42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quantos pneus usa o veículo sem pneu reserva</t>
        </r>
      </text>
    </comment>
    <comment ref="F42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valor unitário do pneu novo</t>
        </r>
      </text>
    </comment>
    <comment ref="N42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salário do motorista observando o piso salarial da categoria</t>
        </r>
      </text>
    </comment>
    <comment ref="D4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quantas câmaras. Caso não usa câmara deixar em branco</t>
        </r>
      </text>
    </comment>
    <comment ref="F4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valor da câmara nova</t>
        </r>
      </text>
    </comment>
    <comment ref="M4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percentual de encargos sobre o salário. Como: 13º salário, terço de férias, inss, fgts, verbas rescisórias, exames adm./dem/per/ e outros</t>
        </r>
      </text>
    </comment>
    <comment ref="D4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quanto protetor. Se não usa protetor deixa em branco</t>
        </r>
      </text>
    </comment>
    <comment ref="F4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valor do protetor novo</t>
        </r>
      </text>
    </comment>
    <comment ref="D4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a quantidade de recapes possíveis para um jogo de pneus novos</t>
        </r>
      </text>
    </comment>
    <comment ref="F4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valor do recape</t>
        </r>
      </text>
    </comment>
    <comment ref="P4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Tem origem do valor anual do salário dividido pela km anual</t>
        </r>
      </text>
    </comment>
    <comment ref="G4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quanto km roda o jogo de pneus (novos + recapes)</t>
        </r>
      </text>
    </comment>
    <comment ref="F52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Indicar o coeficiente de manutenção. 
A ser calculado sobre o valor do veículo.
Limite inferio 0,0033
Limite superior 0,0088
O coeficiente de manutenção deve levar em conta a idade do veículo e as condições das estredas. Pois esses fatores impactam diretamente nos custos de manutenção
</t>
        </r>
      </text>
    </comment>
    <comment ref="G59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percentual de lucro</t>
        </r>
      </text>
    </comment>
    <comment ref="G61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a soma dos impostos, como: PIS, Cofins, CSLL, IR, ISSQN e outros</t>
        </r>
      </text>
    </comment>
  </commentList>
</comments>
</file>

<file path=xl/sharedStrings.xml><?xml version="1.0" encoding="utf-8"?>
<sst xmlns="http://schemas.openxmlformats.org/spreadsheetml/2006/main" count="96" uniqueCount="91">
  <si>
    <t xml:space="preserve">Km Rodados com 1 Troca </t>
  </si>
  <si>
    <t>Custo Oleo Diesel por KM</t>
  </si>
  <si>
    <t>Custo dos Pneus de rodagem Por KM</t>
  </si>
  <si>
    <t>OLEO DIESEL</t>
  </si>
  <si>
    <t>PNEUS DE RODAGEM</t>
  </si>
  <si>
    <t>MANUTENÇÃO DO VEÍCULO</t>
  </si>
  <si>
    <t>Custo da Manutenção por KM</t>
  </si>
  <si>
    <t>Custo de Manutenção por mês</t>
  </si>
  <si>
    <t>SERVIÇO DE TRANSPORTE ESCOLAR</t>
  </si>
  <si>
    <t>Rota:</t>
  </si>
  <si>
    <t>Nº de Dias Letivos no ano:</t>
  </si>
  <si>
    <t>Média de Dias Letivos no Mês:</t>
  </si>
  <si>
    <t>Percuso Mensal Estimado - KM:</t>
  </si>
  <si>
    <t>Percurso Diário -  KM:</t>
  </si>
  <si>
    <t>Valor do KM Rodado - R$:</t>
  </si>
  <si>
    <t>DADOS DA LINHA</t>
  </si>
  <si>
    <t>Tipo de Pavimento:</t>
  </si>
  <si>
    <t>Número da linha:</t>
  </si>
  <si>
    <t>Tipo do veículo:</t>
  </si>
  <si>
    <t>Percurso Anual - KM</t>
  </si>
  <si>
    <t>ônibus</t>
  </si>
  <si>
    <t>Capacidade de Lotação  - Mínima:</t>
  </si>
  <si>
    <t>KM de Poliedrica:</t>
  </si>
  <si>
    <t>KM de Cascalho:</t>
  </si>
  <si>
    <t>KM de Asfalto:</t>
  </si>
  <si>
    <t>Nº Meses de Transporte no Ano:</t>
  </si>
  <si>
    <t>Média Consumo KM/Litro</t>
  </si>
  <si>
    <t>OLEO LUBRIFICANTE /FILTROS</t>
  </si>
  <si>
    <t>Qtde</t>
  </si>
  <si>
    <t>Unid</t>
  </si>
  <si>
    <t>litro</t>
  </si>
  <si>
    <t>R$ Unit</t>
  </si>
  <si>
    <t>SubTotal</t>
  </si>
  <si>
    <t>Jogo</t>
  </si>
  <si>
    <t>Lubrificante / troca</t>
  </si>
  <si>
    <t>Custo do Lubrificante - filtro por KM</t>
  </si>
  <si>
    <t>CUSTOS VARIÁVEIS</t>
  </si>
  <si>
    <t>R$ unit</t>
  </si>
  <si>
    <t>Sub total</t>
  </si>
  <si>
    <t>unid</t>
  </si>
  <si>
    <t>Câmara utilizada</t>
  </si>
  <si>
    <t>Protetor Pneu</t>
  </si>
  <si>
    <t>Recape de Pneu</t>
  </si>
  <si>
    <t>Pneu Novo</t>
  </si>
  <si>
    <t>Valor total do jogo de pneus</t>
  </si>
  <si>
    <t xml:space="preserve">km rodado com o jogo de pneus </t>
  </si>
  <si>
    <t>CUSTOS FIXOS</t>
  </si>
  <si>
    <t>Veículo Marca e Modelo:</t>
  </si>
  <si>
    <t>Ano do Veículo:</t>
  </si>
  <si>
    <t>Valor Médio do Veículo:</t>
  </si>
  <si>
    <t>Percentual de depreciação anual</t>
  </si>
  <si>
    <t>Valor da Depreciação anual</t>
  </si>
  <si>
    <t>Valor da Depreciação por km rodado</t>
  </si>
  <si>
    <t>Percentual Anual de Remuneração do Capital</t>
  </si>
  <si>
    <t>Valor Anual de Remuneração do Capital</t>
  </si>
  <si>
    <t>Valor da Remuneração do capital por km rodado</t>
  </si>
  <si>
    <t>CUSTOS DE DEPRECIAÇÃO</t>
  </si>
  <si>
    <t xml:space="preserve">CUSTOS DE CAPITAL </t>
  </si>
  <si>
    <t>CUSTOS DE MOTORISTA</t>
  </si>
  <si>
    <t>Salário Categoria</t>
  </si>
  <si>
    <t>Anual</t>
  </si>
  <si>
    <t>Mensal</t>
  </si>
  <si>
    <t>Piso Salarial</t>
  </si>
  <si>
    <t>---</t>
  </si>
  <si>
    <t>Perc.</t>
  </si>
  <si>
    <t>Total anual de salário</t>
  </si>
  <si>
    <t>Valor do Salário por km rodado</t>
  </si>
  <si>
    <t>Encargos sobre salário</t>
  </si>
  <si>
    <t>IPVA</t>
  </si>
  <si>
    <t>Licenviamento/Seguro Obrigatório</t>
  </si>
  <si>
    <t>Seguro Casco/Resp Civil/Ocupantes</t>
  </si>
  <si>
    <t xml:space="preserve">Inspeções e taxas </t>
  </si>
  <si>
    <t>Total anual com custos diversos</t>
  </si>
  <si>
    <t>Despesas Administrativas / Outros</t>
  </si>
  <si>
    <t>Valor dos custos diversos por km rodado</t>
  </si>
  <si>
    <t>CUSTOS DIVERSOS</t>
  </si>
  <si>
    <t>Valor total dos custos variáveis por km</t>
  </si>
  <si>
    <t>Valor total dos custos fixos por km</t>
  </si>
  <si>
    <r>
      <t xml:space="preserve">Margem de Lucro </t>
    </r>
    <r>
      <rPr>
        <sz val="10"/>
        <color theme="1"/>
        <rFont val="Calibri"/>
        <family val="2"/>
        <scheme val="minor"/>
      </rPr>
      <t>(em percentual)</t>
    </r>
  </si>
  <si>
    <r>
      <t xml:space="preserve">Total  Custos </t>
    </r>
    <r>
      <rPr>
        <sz val="10"/>
        <color theme="1"/>
        <rFont val="Calibri"/>
        <family val="2"/>
        <scheme val="minor"/>
      </rPr>
      <t>(custos variáveis + custos fixos)</t>
    </r>
  </si>
  <si>
    <t>Total Custos + Lucro</t>
  </si>
  <si>
    <r>
      <t>Impostos</t>
    </r>
    <r>
      <rPr>
        <sz val="10"/>
        <color theme="1"/>
        <rFont val="Calibri"/>
        <family val="2"/>
        <scheme val="minor"/>
      </rPr>
      <t xml:space="preserve"> (total em percentual)</t>
    </r>
  </si>
  <si>
    <t>Valor total do Km Rodado</t>
  </si>
  <si>
    <t>--------</t>
  </si>
  <si>
    <t>Valor total Anual para</t>
  </si>
  <si>
    <t>Jogo de filtros / troca</t>
  </si>
  <si>
    <t>Coef. manutenção</t>
  </si>
  <si>
    <t>Preço do Litro Oleo Diesel</t>
  </si>
  <si>
    <r>
      <rPr>
        <b/>
        <sz val="8"/>
        <color theme="1"/>
        <rFont val="Calibri"/>
        <family val="2"/>
        <scheme val="minor"/>
      </rPr>
      <t>Roteiro 2 -</t>
    </r>
    <r>
      <rPr>
        <sz val="8"/>
        <color theme="1"/>
        <rFont val="Calibri"/>
        <family val="2"/>
        <scheme val="minor"/>
      </rPr>
      <t xml:space="preserve"> - Escola Nova União/José Bonifácio,  Fazenda Sbaraini, Cantinho do Céu, Linha Baggio, Marca Eva, Escola de Nova União/José Bonifácio.  </t>
    </r>
    <r>
      <rPr>
        <b/>
        <sz val="8"/>
        <color theme="1"/>
        <rFont val="Calibri"/>
        <family val="2"/>
        <scheme val="minor"/>
      </rPr>
      <t xml:space="preserve">Saída: 11h20 </t>
    </r>
    <r>
      <rPr>
        <sz val="8"/>
        <color theme="1"/>
        <rFont val="Calibri"/>
        <family val="2"/>
        <scheme val="minor"/>
      </rPr>
      <t xml:space="preserve">                  </t>
    </r>
    <r>
      <rPr>
        <b/>
        <sz val="8"/>
        <color theme="1"/>
        <rFont val="Calibri"/>
        <family val="2"/>
        <scheme val="minor"/>
      </rPr>
      <t xml:space="preserve">Roteiro 3 - </t>
    </r>
    <r>
      <rPr>
        <sz val="8"/>
        <color theme="1"/>
        <rFont val="Calibri"/>
        <family val="2"/>
        <scheme val="minor"/>
      </rPr>
      <t xml:space="preserve">Escola Nova União/José Bonifácio,  Fazenda Sbaraini, Cantinho do Céu, Linha Baggio, Marca Eva, Escola de Nova União/José Bonifácio.  </t>
    </r>
    <r>
      <rPr>
        <b/>
        <sz val="8"/>
        <color theme="1"/>
        <rFont val="Calibri"/>
        <family val="2"/>
        <scheme val="minor"/>
      </rPr>
      <t>Saída: 17h10</t>
    </r>
  </si>
  <si>
    <r>
      <t xml:space="preserve"> Roteiro 4 - </t>
    </r>
    <r>
      <rPr>
        <sz val="8"/>
        <color theme="1"/>
        <rFont val="Calibri"/>
        <family val="2"/>
        <scheme val="minor"/>
      </rPr>
      <t xml:space="preserve">Escola Nova União/José Bonifácio,  Fazenda Sbaraini, Cantinho do Céu, Linha Baggio, Marca Eva, Escola de Nova União/José Bonifácio. </t>
    </r>
    <r>
      <rPr>
        <b/>
        <sz val="8"/>
        <color theme="1"/>
        <rFont val="Calibri"/>
        <family val="2"/>
        <scheme val="minor"/>
      </rPr>
      <t xml:space="preserve"> Saída: 23h</t>
    </r>
  </si>
  <si>
    <r>
      <rPr>
        <b/>
        <sz val="8"/>
        <color theme="1"/>
        <rFont val="Calibri"/>
        <family val="2"/>
        <scheme val="minor"/>
      </rPr>
      <t xml:space="preserve">Roteiro 1 - </t>
    </r>
    <r>
      <rPr>
        <sz val="8"/>
        <color theme="1"/>
        <rFont val="Calibri"/>
        <family val="2"/>
        <scheme val="minor"/>
      </rPr>
      <t xml:space="preserve"> Escola Nova União/José Bonifácio,  Fazenda Sbaraini, Cantinho do Céu, Linha Baggio, Marca Eva, Escola de Nova União/José Bonifácio.</t>
    </r>
    <r>
      <rPr>
        <b/>
        <sz val="8"/>
        <color theme="1"/>
        <rFont val="Calibri"/>
        <family val="2"/>
        <scheme val="minor"/>
      </rPr>
      <t xml:space="preserve"> Saída: 6h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</si>
</sst>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64" formatCode="_-* #,##0.00_-;\-* #,##0.00_-;_-* &quot;-&quot;??_-;_-@_-"/>
    <numFmt numFmtId="165" formatCode="_-* #,##0.0000_-;\-* #,##0.0000_-;_-* &quot;-&quot;??_-;_-@_-"/>
    <numFmt numFmtId="166" formatCode="_-* #,##0_-;\-* #,##0_-;_-* &quot;-&quot;??_-;_-@_-"/>
    <numFmt numFmtId="167" formatCode="_ * #,##0.00_ ;_ * \-#,##0.00_ ;_ * &quot;-&quot;????_ ;_ @_ "/>
    <numFmt numFmtId="168" formatCode="0.0"/>
    <numFmt numFmtId="169" formatCode="_ * #,##0.0000_ ;_ * \-#,##0.0000_ ;_ * &quot;-&quot;????_ ;_ @_ "/>
    <numFmt numFmtId="170" formatCode="0.0000"/>
    <numFmt numFmtId="171" formatCode="#,##0.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u val="singleAccounting"/>
      <sz val="10"/>
      <color rgb="FF00B050"/>
      <name val="Calibri"/>
      <family val="2"/>
      <scheme val="minor"/>
    </font>
    <font>
      <b/>
      <i/>
      <u/>
      <sz val="10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8">
    <xf numFmtId="0" fontId="0" fillId="0" borderId="0" xfId="0"/>
    <xf numFmtId="0" fontId="2" fillId="0" borderId="0" xfId="0" applyFont="1"/>
    <xf numFmtId="0" fontId="2" fillId="0" borderId="4" xfId="0" applyFont="1" applyBorder="1"/>
    <xf numFmtId="0" fontId="2" fillId="0" borderId="3" xfId="0" applyFont="1" applyBorder="1"/>
    <xf numFmtId="0" fontId="2" fillId="0" borderId="0" xfId="0" applyFont="1" applyBorder="1"/>
    <xf numFmtId="0" fontId="2" fillId="0" borderId="0" xfId="0" quotePrefix="1" applyFont="1" applyBorder="1"/>
    <xf numFmtId="0" fontId="3" fillId="0" borderId="0" xfId="0" applyFont="1" applyBorder="1"/>
    <xf numFmtId="164" fontId="2" fillId="0" borderId="0" xfId="1" applyFont="1" applyBorder="1"/>
    <xf numFmtId="165" fontId="5" fillId="0" borderId="0" xfId="1" applyNumberFormat="1" applyFont="1" applyBorder="1"/>
    <xf numFmtId="164" fontId="3" fillId="0" borderId="0" xfId="1" applyFont="1" applyBorder="1"/>
    <xf numFmtId="164" fontId="6" fillId="0" borderId="0" xfId="1" applyFont="1" applyBorder="1"/>
    <xf numFmtId="165" fontId="6" fillId="0" borderId="0" xfId="0" applyNumberFormat="1" applyFont="1" applyBorder="1"/>
    <xf numFmtId="0" fontId="2" fillId="0" borderId="11" xfId="0" applyFont="1" applyBorder="1"/>
    <xf numFmtId="0" fontId="4" fillId="0" borderId="12" xfId="0" applyFont="1" applyBorder="1"/>
    <xf numFmtId="0" fontId="2" fillId="0" borderId="13" xfId="0" applyFont="1" applyBorder="1"/>
    <xf numFmtId="164" fontId="2" fillId="0" borderId="13" xfId="1" applyFont="1" applyBorder="1"/>
    <xf numFmtId="0" fontId="2" fillId="0" borderId="12" xfId="0" applyFont="1" applyBorder="1"/>
    <xf numFmtId="0" fontId="3" fillId="0" borderId="12" xfId="0" applyFont="1" applyBorder="1"/>
    <xf numFmtId="164" fontId="6" fillId="0" borderId="13" xfId="1" applyFont="1" applyBorder="1"/>
    <xf numFmtId="0" fontId="2" fillId="0" borderId="17" xfId="0" applyFont="1" applyBorder="1"/>
    <xf numFmtId="0" fontId="2" fillId="0" borderId="18" xfId="0" applyFont="1" applyBorder="1"/>
    <xf numFmtId="0" fontId="3" fillId="0" borderId="18" xfId="0" applyFont="1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6" fontId="2" fillId="0" borderId="0" xfId="1" applyNumberFormat="1" applyFont="1" applyBorder="1"/>
    <xf numFmtId="0" fontId="2" fillId="0" borderId="0" xfId="0" applyFont="1" applyAlignment="1"/>
    <xf numFmtId="0" fontId="2" fillId="2" borderId="17" xfId="0" applyFont="1" applyFill="1" applyBorder="1"/>
    <xf numFmtId="0" fontId="3" fillId="0" borderId="3" xfId="0" applyFont="1" applyBorder="1" applyAlignment="1">
      <alignment horizontal="left"/>
    </xf>
    <xf numFmtId="0" fontId="2" fillId="0" borderId="5" xfId="0" applyFont="1" applyBorder="1"/>
    <xf numFmtId="0" fontId="2" fillId="0" borderId="8" xfId="0" applyFont="1" applyBorder="1"/>
    <xf numFmtId="0" fontId="2" fillId="0" borderId="6" xfId="0" applyFont="1" applyBorder="1"/>
    <xf numFmtId="0" fontId="2" fillId="0" borderId="19" xfId="0" applyFont="1" applyBorder="1"/>
    <xf numFmtId="165" fontId="8" fillId="0" borderId="0" xfId="1" applyNumberFormat="1" applyFont="1" applyBorder="1" applyAlignment="1">
      <alignment horizontal="center"/>
    </xf>
    <xf numFmtId="0" fontId="4" fillId="0" borderId="0" xfId="0" applyFont="1" applyBorder="1" applyAlignment="1"/>
    <xf numFmtId="0" fontId="2" fillId="3" borderId="17" xfId="0" applyFont="1" applyFill="1" applyBorder="1"/>
    <xf numFmtId="2" fontId="2" fillId="2" borderId="17" xfId="0" applyNumberFormat="1" applyFont="1" applyFill="1" applyBorder="1"/>
    <xf numFmtId="168" fontId="2" fillId="2" borderId="17" xfId="0" applyNumberFormat="1" applyFont="1" applyFill="1" applyBorder="1"/>
    <xf numFmtId="164" fontId="2" fillId="0" borderId="0" xfId="1" applyFont="1" applyBorder="1" applyAlignment="1">
      <alignment horizontal="center"/>
    </xf>
    <xf numFmtId="165" fontId="6" fillId="0" borderId="0" xfId="1" applyNumberFormat="1" applyFont="1" applyBorder="1" applyAlignment="1">
      <alignment horizontal="center"/>
    </xf>
    <xf numFmtId="0" fontId="2" fillId="0" borderId="24" xfId="0" applyFont="1" applyBorder="1"/>
    <xf numFmtId="0" fontId="2" fillId="0" borderId="25" xfId="0" applyFont="1" applyBorder="1"/>
    <xf numFmtId="0" fontId="2" fillId="0" borderId="10" xfId="0" applyFont="1" applyBorder="1"/>
    <xf numFmtId="0" fontId="10" fillId="0" borderId="0" xfId="0" applyFont="1" applyBorder="1" applyAlignment="1">
      <alignment horizontal="center"/>
    </xf>
    <xf numFmtId="165" fontId="8" fillId="0" borderId="16" xfId="1" applyNumberFormat="1" applyFont="1" applyBorder="1" applyAlignment="1">
      <alignment horizontal="center"/>
    </xf>
    <xf numFmtId="164" fontId="2" fillId="3" borderId="0" xfId="1" applyFont="1" applyFill="1" applyBorder="1" applyAlignment="1">
      <alignment horizontal="center"/>
    </xf>
    <xf numFmtId="166" fontId="2" fillId="3" borderId="0" xfId="1" applyNumberFormat="1" applyFont="1" applyFill="1" applyBorder="1" applyAlignment="1">
      <alignment horizontal="center"/>
    </xf>
    <xf numFmtId="0" fontId="4" fillId="0" borderId="12" xfId="0" applyFont="1" applyBorder="1" applyAlignment="1"/>
    <xf numFmtId="0" fontId="4" fillId="0" borderId="13" xfId="0" applyFont="1" applyBorder="1" applyAlignment="1"/>
    <xf numFmtId="165" fontId="5" fillId="0" borderId="13" xfId="1" applyNumberFormat="1" applyFont="1" applyBorder="1"/>
    <xf numFmtId="164" fontId="3" fillId="0" borderId="13" xfId="1" applyFont="1" applyBorder="1"/>
    <xf numFmtId="165" fontId="8" fillId="0" borderId="13" xfId="1" applyNumberFormat="1" applyFont="1" applyBorder="1" applyAlignment="1">
      <alignment horizontal="center"/>
    </xf>
    <xf numFmtId="0" fontId="9" fillId="0" borderId="12" xfId="0" applyFont="1" applyBorder="1"/>
    <xf numFmtId="0" fontId="2" fillId="0" borderId="17" xfId="0" quotePrefix="1" applyFont="1" applyBorder="1"/>
    <xf numFmtId="9" fontId="2" fillId="2" borderId="17" xfId="0" applyNumberFormat="1" applyFont="1" applyFill="1" applyBorder="1"/>
    <xf numFmtId="170" fontId="2" fillId="0" borderId="0" xfId="0" applyNumberFormat="1" applyFont="1" applyBorder="1" applyAlignment="1"/>
    <xf numFmtId="0" fontId="2" fillId="0" borderId="0" xfId="0" applyFont="1" applyBorder="1" applyAlignment="1"/>
    <xf numFmtId="0" fontId="2" fillId="0" borderId="26" xfId="0" applyFont="1" applyBorder="1"/>
    <xf numFmtId="169" fontId="2" fillId="0" borderId="0" xfId="0" applyNumberFormat="1" applyFont="1" applyAlignment="1"/>
    <xf numFmtId="0" fontId="3" fillId="0" borderId="12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9" fontId="2" fillId="0" borderId="0" xfId="0" applyNumberFormat="1" applyFont="1" applyAlignment="1">
      <alignment horizontal="center"/>
    </xf>
    <xf numFmtId="171" fontId="3" fillId="0" borderId="17" xfId="0" applyNumberFormat="1" applyFont="1" applyBorder="1"/>
    <xf numFmtId="0" fontId="2" fillId="0" borderId="20" xfId="0" applyFont="1" applyBorder="1"/>
    <xf numFmtId="167" fontId="15" fillId="0" borderId="17" xfId="0" applyNumberFormat="1" applyFont="1" applyBorder="1"/>
    <xf numFmtId="164" fontId="2" fillId="0" borderId="17" xfId="1" applyNumberFormat="1" applyFont="1" applyBorder="1"/>
    <xf numFmtId="164" fontId="2" fillId="0" borderId="0" xfId="1" applyNumberFormat="1" applyFont="1" applyBorder="1"/>
    <xf numFmtId="0" fontId="2" fillId="2" borderId="17" xfId="0" applyFont="1" applyFill="1" applyBorder="1" applyProtection="1"/>
    <xf numFmtId="0" fontId="3" fillId="0" borderId="35" xfId="0" applyFont="1" applyBorder="1" applyAlignment="1">
      <alignment horizontal="left"/>
    </xf>
    <xf numFmtId="0" fontId="3" fillId="0" borderId="36" xfId="0" applyFont="1" applyBorder="1" applyAlignment="1">
      <alignment horizontal="left"/>
    </xf>
    <xf numFmtId="171" fontId="3" fillId="0" borderId="31" xfId="0" applyNumberFormat="1" applyFont="1" applyBorder="1" applyAlignment="1">
      <alignment horizontal="right" wrapText="1"/>
    </xf>
    <xf numFmtId="171" fontId="3" fillId="0" borderId="37" xfId="0" applyNumberFormat="1" applyFont="1" applyBorder="1" applyAlignment="1">
      <alignment horizontal="right" wrapText="1"/>
    </xf>
    <xf numFmtId="169" fontId="3" fillId="0" borderId="33" xfId="0" applyNumberFormat="1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2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10" fontId="2" fillId="2" borderId="17" xfId="0" applyNumberFormat="1" applyFont="1" applyFill="1" applyBorder="1" applyAlignment="1">
      <alignment horizontal="center"/>
    </xf>
    <xf numFmtId="10" fontId="2" fillId="2" borderId="23" xfId="0" applyNumberFormat="1" applyFont="1" applyFill="1" applyBorder="1" applyAlignment="1">
      <alignment horizontal="center"/>
    </xf>
    <xf numFmtId="169" fontId="3" fillId="3" borderId="17" xfId="0" applyNumberFormat="1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166" fontId="2" fillId="2" borderId="19" xfId="1" applyNumberFormat="1" applyFont="1" applyFill="1" applyBorder="1" applyAlignment="1">
      <alignment horizontal="center"/>
    </xf>
    <xf numFmtId="166" fontId="2" fillId="2" borderId="29" xfId="1" applyNumberFormat="1" applyFont="1" applyFill="1" applyBorder="1" applyAlignment="1">
      <alignment horizontal="center"/>
    </xf>
    <xf numFmtId="164" fontId="2" fillId="0" borderId="19" xfId="1" applyFont="1" applyBorder="1" applyAlignment="1">
      <alignment horizontal="center"/>
    </xf>
    <xf numFmtId="164" fontId="2" fillId="0" borderId="29" xfId="1" applyFont="1" applyBorder="1" applyAlignment="1">
      <alignment horizontal="center"/>
    </xf>
    <xf numFmtId="0" fontId="2" fillId="0" borderId="2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170" fontId="3" fillId="0" borderId="18" xfId="0" applyNumberFormat="1" applyFont="1" applyBorder="1" applyAlignment="1">
      <alignment horizontal="right"/>
    </xf>
    <xf numFmtId="170" fontId="3" fillId="0" borderId="29" xfId="0" applyNumberFormat="1" applyFont="1" applyBorder="1" applyAlignment="1">
      <alignment horizontal="righ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166" fontId="2" fillId="0" borderId="19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165" fontId="8" fillId="0" borderId="18" xfId="1" applyNumberFormat="1" applyFont="1" applyBorder="1" applyAlignment="1">
      <alignment horizontal="center"/>
    </xf>
    <xf numFmtId="165" fontId="8" fillId="0" borderId="29" xfId="1" applyNumberFormat="1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10" fillId="0" borderId="1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2" fillId="0" borderId="26" xfId="0" quotePrefix="1" applyFont="1" applyBorder="1" applyAlignment="1">
      <alignment horizontal="left"/>
    </xf>
    <xf numFmtId="0" fontId="2" fillId="0" borderId="17" xfId="0" quotePrefix="1" applyFont="1" applyBorder="1" applyAlignment="1">
      <alignment horizontal="left"/>
    </xf>
    <xf numFmtId="0" fontId="2" fillId="0" borderId="18" xfId="0" quotePrefix="1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26" xfId="0" applyFont="1" applyBorder="1" applyAlignment="1">
      <alignment horizontal="left" wrapText="1"/>
    </xf>
    <xf numFmtId="0" fontId="2" fillId="0" borderId="17" xfId="0" applyFont="1" applyBorder="1" applyAlignment="1">
      <alignment horizontal="left" wrapText="1"/>
    </xf>
    <xf numFmtId="170" fontId="3" fillId="0" borderId="17" xfId="0" applyNumberFormat="1" applyFont="1" applyBorder="1" applyAlignment="1">
      <alignment horizontal="right"/>
    </xf>
    <xf numFmtId="170" fontId="3" fillId="0" borderId="23" xfId="0" applyNumberFormat="1" applyFont="1" applyBorder="1" applyAlignment="1">
      <alignment horizontal="right"/>
    </xf>
    <xf numFmtId="0" fontId="7" fillId="0" borderId="14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165" fontId="7" fillId="0" borderId="30" xfId="0" applyNumberFormat="1" applyFont="1" applyBorder="1" applyAlignment="1">
      <alignment horizontal="center"/>
    </xf>
    <xf numFmtId="165" fontId="7" fillId="0" borderId="15" xfId="0" applyNumberFormat="1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170" fontId="3" fillId="0" borderId="30" xfId="0" applyNumberFormat="1" applyFont="1" applyBorder="1" applyAlignment="1">
      <alignment horizontal="center"/>
    </xf>
    <xf numFmtId="170" fontId="3" fillId="0" borderId="15" xfId="0" applyNumberFormat="1" applyFont="1" applyBorder="1" applyAlignment="1">
      <alignment horizontal="center"/>
    </xf>
    <xf numFmtId="43" fontId="2" fillId="0" borderId="17" xfId="0" applyNumberFormat="1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164" fontId="2" fillId="0" borderId="17" xfId="1" applyFont="1" applyBorder="1" applyAlignment="1">
      <alignment horizontal="center"/>
    </xf>
    <xf numFmtId="164" fontId="2" fillId="0" borderId="23" xfId="1" applyFont="1" applyBorder="1" applyAlignment="1">
      <alignment horizontal="center"/>
    </xf>
    <xf numFmtId="165" fontId="8" fillId="0" borderId="17" xfId="1" applyNumberFormat="1" applyFont="1" applyBorder="1" applyAlignment="1">
      <alignment horizontal="center"/>
    </xf>
    <xf numFmtId="165" fontId="8" fillId="0" borderId="23" xfId="1" applyNumberFormat="1" applyFont="1" applyBorder="1" applyAlignment="1">
      <alignment horizontal="center"/>
    </xf>
    <xf numFmtId="43" fontId="2" fillId="2" borderId="17" xfId="0" applyNumberFormat="1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164" fontId="2" fillId="2" borderId="17" xfId="1" applyFont="1" applyFill="1" applyBorder="1" applyAlignment="1">
      <alignment horizontal="center"/>
    </xf>
    <xf numFmtId="164" fontId="2" fillId="2" borderId="23" xfId="1" applyFont="1" applyFill="1" applyBorder="1" applyAlignment="1">
      <alignment horizontal="center"/>
    </xf>
    <xf numFmtId="0" fontId="2" fillId="2" borderId="17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164" fontId="2" fillId="2" borderId="17" xfId="1" applyFont="1" applyFill="1" applyBorder="1" applyAlignment="1">
      <alignment horizontal="left"/>
    </xf>
    <xf numFmtId="164" fontId="2" fillId="2" borderId="23" xfId="1" applyFont="1" applyFill="1" applyBorder="1" applyAlignment="1">
      <alignment horizontal="left"/>
    </xf>
    <xf numFmtId="9" fontId="2" fillId="2" borderId="17" xfId="2" applyNumberFormat="1" applyFont="1" applyFill="1" applyBorder="1" applyAlignment="1">
      <alignment horizontal="center"/>
    </xf>
    <xf numFmtId="9" fontId="2" fillId="2" borderId="23" xfId="2" applyNumberFormat="1" applyFont="1" applyFill="1" applyBorder="1" applyAlignment="1">
      <alignment horizontal="center"/>
    </xf>
    <xf numFmtId="164" fontId="2" fillId="3" borderId="17" xfId="1" applyFont="1" applyFill="1" applyBorder="1" applyAlignment="1">
      <alignment horizontal="center"/>
    </xf>
    <xf numFmtId="164" fontId="2" fillId="3" borderId="23" xfId="1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166" fontId="2" fillId="2" borderId="17" xfId="1" applyNumberFormat="1" applyFont="1" applyFill="1" applyBorder="1" applyAlignment="1">
      <alignment horizontal="center"/>
    </xf>
    <xf numFmtId="166" fontId="2" fillId="2" borderId="23" xfId="1" applyNumberFormat="1" applyFont="1" applyFill="1" applyBorder="1" applyAlignment="1">
      <alignment horizontal="center"/>
    </xf>
    <xf numFmtId="164" fontId="2" fillId="0" borderId="16" xfId="1" applyFont="1" applyBorder="1" applyAlignment="1">
      <alignment horizontal="center"/>
    </xf>
    <xf numFmtId="164" fontId="2" fillId="0" borderId="27" xfId="1" applyFont="1" applyBorder="1" applyAlignment="1">
      <alignment horizontal="center"/>
    </xf>
    <xf numFmtId="0" fontId="12" fillId="0" borderId="26" xfId="0" applyFont="1" applyBorder="1" applyAlignment="1">
      <alignment horizontal="left"/>
    </xf>
    <xf numFmtId="0" fontId="12" fillId="0" borderId="17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164" fontId="2" fillId="0" borderId="17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left"/>
    </xf>
    <xf numFmtId="0" fontId="2" fillId="2" borderId="17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2" fontId="2" fillId="2" borderId="17" xfId="0" applyNumberFormat="1" applyFont="1" applyFill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2" fillId="3" borderId="26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left"/>
    </xf>
    <xf numFmtId="0" fontId="16" fillId="2" borderId="38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39" xfId="0" applyFont="1" applyFill="1" applyBorder="1" applyAlignment="1">
      <alignment horizontal="left" vertical="top" wrapText="1"/>
    </xf>
    <xf numFmtId="0" fontId="2" fillId="2" borderId="4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41" xfId="0" applyFont="1" applyFill="1" applyBorder="1" applyAlignment="1">
      <alignment horizontal="left" vertical="top" wrapText="1"/>
    </xf>
    <xf numFmtId="0" fontId="16" fillId="2" borderId="40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12" fillId="2" borderId="41" xfId="0" applyFont="1" applyFill="1" applyBorder="1" applyAlignment="1">
      <alignment horizontal="left" vertical="top" wrapText="1"/>
    </xf>
    <xf numFmtId="0" fontId="12" fillId="2" borderId="40" xfId="0" applyFont="1" applyFill="1" applyBorder="1" applyAlignment="1">
      <alignment horizontal="left" vertical="top" wrapText="1"/>
    </xf>
    <xf numFmtId="0" fontId="15" fillId="2" borderId="4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9" fillId="2" borderId="41" xfId="0" applyFont="1" applyFill="1" applyBorder="1" applyAlignment="1">
      <alignment horizontal="left" vertical="top" wrapText="1"/>
    </xf>
    <xf numFmtId="0" fontId="9" fillId="2" borderId="40" xfId="0" applyFont="1" applyFill="1" applyBorder="1" applyAlignment="1">
      <alignment horizontal="left" vertical="top" wrapText="1"/>
    </xf>
    <xf numFmtId="0" fontId="9" fillId="2" borderId="42" xfId="0" applyFont="1" applyFill="1" applyBorder="1" applyAlignment="1">
      <alignment horizontal="left" vertical="top" wrapText="1"/>
    </xf>
    <xf numFmtId="0" fontId="9" fillId="2" borderId="16" xfId="0" applyFont="1" applyFill="1" applyBorder="1" applyAlignment="1">
      <alignment horizontal="left" vertical="top" wrapText="1"/>
    </xf>
    <xf numFmtId="0" fontId="9" fillId="2" borderId="43" xfId="0" applyFont="1" applyFill="1" applyBorder="1" applyAlignment="1">
      <alignment horizontal="left" vertical="top" wrapText="1"/>
    </xf>
    <xf numFmtId="0" fontId="3" fillId="0" borderId="17" xfId="0" applyFont="1" applyBorder="1" applyAlignment="1">
      <alignment horizontal="right"/>
    </xf>
    <xf numFmtId="0" fontId="3" fillId="0" borderId="23" xfId="0" applyFont="1" applyBorder="1" applyAlignment="1">
      <alignment horizontal="right"/>
    </xf>
    <xf numFmtId="164" fontId="2" fillId="2" borderId="9" xfId="1" applyFont="1" applyFill="1" applyBorder="1" applyAlignment="1">
      <alignment horizontal="center"/>
    </xf>
    <xf numFmtId="165" fontId="8" fillId="0" borderId="16" xfId="1" applyNumberFormat="1" applyFont="1" applyBorder="1" applyAlignment="1">
      <alignment horizontal="center"/>
    </xf>
    <xf numFmtId="165" fontId="8" fillId="0" borderId="27" xfId="1" applyNumberFormat="1" applyFont="1" applyBorder="1" applyAlignment="1">
      <alignment horizont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6"/>
  <sheetViews>
    <sheetView tabSelected="1" zoomScaleNormal="100" workbookViewId="0">
      <selection activeCell="H8" sqref="H8:Q11"/>
    </sheetView>
  </sheetViews>
  <sheetFormatPr defaultColWidth="5.7109375" defaultRowHeight="12.75" x14ac:dyDescent="0.2"/>
  <cols>
    <col min="1" max="2" width="5.7109375" style="1"/>
    <col min="3" max="3" width="6.7109375" style="1" customWidth="1"/>
    <col min="4" max="5" width="5.7109375" style="1"/>
    <col min="6" max="6" width="10.28515625" style="1" customWidth="1"/>
    <col min="7" max="8" width="5.7109375" style="1"/>
    <col min="9" max="9" width="1.5703125" style="1" customWidth="1"/>
    <col min="10" max="12" width="5.7109375" style="1"/>
    <col min="13" max="13" width="6.42578125" style="1" bestFit="1" customWidth="1"/>
    <col min="14" max="14" width="5.7109375" style="1"/>
    <col min="15" max="15" width="6.42578125" style="1" customWidth="1"/>
    <col min="16" max="16" width="5.7109375" style="1"/>
    <col min="17" max="17" width="5" style="1" customWidth="1"/>
    <col min="18" max="16384" width="5.7109375" style="1"/>
  </cols>
  <sheetData>
    <row r="1" spans="1:17" x14ac:dyDescent="0.2">
      <c r="A1" s="93" t="s">
        <v>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157"/>
    </row>
    <row r="2" spans="1:17" ht="13.5" thickBot="1" x14ac:dyDescent="0.25"/>
    <row r="3" spans="1:17" ht="13.5" thickTop="1" x14ac:dyDescent="0.3">
      <c r="A3" s="154" t="s">
        <v>15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6"/>
    </row>
    <row r="4" spans="1:17" ht="15" customHeight="1" x14ac:dyDescent="0.2">
      <c r="A4" s="158" t="s">
        <v>17</v>
      </c>
      <c r="B4" s="78"/>
      <c r="C4" s="78"/>
      <c r="D4" s="159">
        <v>1</v>
      </c>
      <c r="E4" s="159"/>
      <c r="F4" s="4"/>
      <c r="G4" s="21" t="s">
        <v>9</v>
      </c>
      <c r="H4" s="166" t="s">
        <v>90</v>
      </c>
      <c r="I4" s="167"/>
      <c r="J4" s="167"/>
      <c r="K4" s="167"/>
      <c r="L4" s="167"/>
      <c r="M4" s="167"/>
      <c r="N4" s="167"/>
      <c r="O4" s="167"/>
      <c r="P4" s="167"/>
      <c r="Q4" s="168"/>
    </row>
    <row r="5" spans="1:17" ht="10.9" customHeight="1" x14ac:dyDescent="0.2">
      <c r="A5" s="3"/>
      <c r="B5" s="4"/>
      <c r="C5" s="4"/>
      <c r="D5" s="4"/>
      <c r="E5" s="4"/>
      <c r="F5" s="4"/>
      <c r="G5" s="4"/>
      <c r="H5" s="169"/>
      <c r="I5" s="170"/>
      <c r="J5" s="170"/>
      <c r="K5" s="170"/>
      <c r="L5" s="170"/>
      <c r="M5" s="170"/>
      <c r="N5" s="170"/>
      <c r="O5" s="170"/>
      <c r="P5" s="170"/>
      <c r="Q5" s="171"/>
    </row>
    <row r="6" spans="1:17" ht="25.9" customHeight="1" x14ac:dyDescent="0.2">
      <c r="A6" s="3"/>
      <c r="B6" s="4"/>
      <c r="C6" s="4"/>
      <c r="D6" s="4"/>
      <c r="E6" s="4"/>
      <c r="F6" s="4"/>
      <c r="G6" s="4"/>
      <c r="H6" s="172" t="s">
        <v>88</v>
      </c>
      <c r="I6" s="173"/>
      <c r="J6" s="173"/>
      <c r="K6" s="173"/>
      <c r="L6" s="173"/>
      <c r="M6" s="173"/>
      <c r="N6" s="173"/>
      <c r="O6" s="173"/>
      <c r="P6" s="173"/>
      <c r="Q6" s="174"/>
    </row>
    <row r="7" spans="1:17" ht="25.9" customHeight="1" x14ac:dyDescent="0.2">
      <c r="A7" s="158" t="s">
        <v>10</v>
      </c>
      <c r="B7" s="78"/>
      <c r="C7" s="78"/>
      <c r="D7" s="78"/>
      <c r="E7" s="78"/>
      <c r="F7" s="70">
        <v>200</v>
      </c>
      <c r="G7" s="4"/>
      <c r="H7" s="175"/>
      <c r="I7" s="173"/>
      <c r="J7" s="173"/>
      <c r="K7" s="173"/>
      <c r="L7" s="173"/>
      <c r="M7" s="173"/>
      <c r="N7" s="173"/>
      <c r="O7" s="173"/>
      <c r="P7" s="173"/>
      <c r="Q7" s="174"/>
    </row>
    <row r="8" spans="1:17" ht="6" customHeight="1" x14ac:dyDescent="0.2">
      <c r="A8" s="30"/>
      <c r="B8" s="22"/>
      <c r="C8" s="22"/>
      <c r="D8" s="22"/>
      <c r="E8" s="22"/>
      <c r="F8" s="4"/>
      <c r="G8" s="4"/>
      <c r="H8" s="176" t="s">
        <v>89</v>
      </c>
      <c r="I8" s="177"/>
      <c r="J8" s="177"/>
      <c r="K8" s="177"/>
      <c r="L8" s="177"/>
      <c r="M8" s="177"/>
      <c r="N8" s="177"/>
      <c r="O8" s="177"/>
      <c r="P8" s="177"/>
      <c r="Q8" s="178"/>
    </row>
    <row r="9" spans="1:17" ht="15" customHeight="1" x14ac:dyDescent="0.2">
      <c r="A9" s="158" t="s">
        <v>25</v>
      </c>
      <c r="B9" s="78"/>
      <c r="C9" s="78"/>
      <c r="D9" s="78"/>
      <c r="E9" s="78"/>
      <c r="F9" s="19">
        <v>10</v>
      </c>
      <c r="G9" s="4"/>
      <c r="H9" s="179"/>
      <c r="I9" s="177"/>
      <c r="J9" s="177"/>
      <c r="K9" s="177"/>
      <c r="L9" s="177"/>
      <c r="M9" s="177"/>
      <c r="N9" s="177"/>
      <c r="O9" s="177"/>
      <c r="P9" s="177"/>
      <c r="Q9" s="178"/>
    </row>
    <row r="10" spans="1:17" ht="5.0999999999999996" customHeight="1" x14ac:dyDescent="0.2">
      <c r="A10" s="30"/>
      <c r="B10" s="22"/>
      <c r="C10" s="22"/>
      <c r="D10" s="22"/>
      <c r="E10" s="22"/>
      <c r="F10" s="4"/>
      <c r="G10" s="4"/>
      <c r="H10" s="179"/>
      <c r="I10" s="177"/>
      <c r="J10" s="177"/>
      <c r="K10" s="177"/>
      <c r="L10" s="177"/>
      <c r="M10" s="177"/>
      <c r="N10" s="177"/>
      <c r="O10" s="177"/>
      <c r="P10" s="177"/>
      <c r="Q10" s="178"/>
    </row>
    <row r="11" spans="1:17" ht="15" customHeight="1" x14ac:dyDescent="0.2">
      <c r="A11" s="158" t="s">
        <v>11</v>
      </c>
      <c r="B11" s="78"/>
      <c r="C11" s="78"/>
      <c r="D11" s="78"/>
      <c r="E11" s="78"/>
      <c r="F11" s="19">
        <f>F7/F9</f>
        <v>20</v>
      </c>
      <c r="G11" s="4"/>
      <c r="H11" s="180"/>
      <c r="I11" s="181"/>
      <c r="J11" s="181"/>
      <c r="K11" s="181"/>
      <c r="L11" s="181"/>
      <c r="M11" s="181"/>
      <c r="N11" s="181"/>
      <c r="O11" s="181"/>
      <c r="P11" s="181"/>
      <c r="Q11" s="182"/>
    </row>
    <row r="12" spans="1:17" ht="5.0999999999999996" customHeight="1" x14ac:dyDescent="0.3">
      <c r="A12" s="30"/>
      <c r="B12" s="22"/>
      <c r="C12" s="22"/>
      <c r="D12" s="22"/>
      <c r="E12" s="22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2"/>
    </row>
    <row r="13" spans="1:17" ht="15" customHeight="1" x14ac:dyDescent="0.2">
      <c r="A13" s="158" t="s">
        <v>18</v>
      </c>
      <c r="B13" s="78"/>
      <c r="C13" s="78"/>
      <c r="D13" s="78"/>
      <c r="E13" s="78"/>
      <c r="F13" s="159" t="s">
        <v>20</v>
      </c>
      <c r="G13" s="159"/>
      <c r="H13" s="4"/>
      <c r="I13" s="4"/>
      <c r="J13" s="93" t="s">
        <v>21</v>
      </c>
      <c r="K13" s="94"/>
      <c r="L13" s="94"/>
      <c r="M13" s="94"/>
      <c r="N13" s="157"/>
      <c r="O13" s="29">
        <v>25</v>
      </c>
      <c r="Q13" s="2"/>
    </row>
    <row r="14" spans="1:17" ht="5.0999999999999996" customHeight="1" x14ac:dyDescent="0.3">
      <c r="A14" s="30"/>
      <c r="B14" s="22"/>
      <c r="C14" s="22"/>
      <c r="D14" s="22"/>
      <c r="E14" s="22"/>
      <c r="F14" s="23"/>
      <c r="G14" s="23"/>
      <c r="H14" s="4"/>
      <c r="I14" s="4"/>
      <c r="J14" s="4"/>
      <c r="K14" s="24"/>
      <c r="L14" s="25"/>
      <c r="M14" s="25"/>
      <c r="N14" s="25"/>
      <c r="O14" s="24"/>
      <c r="P14" s="4"/>
      <c r="Q14" s="2"/>
    </row>
    <row r="15" spans="1:17" ht="15" customHeight="1" x14ac:dyDescent="0.2">
      <c r="A15" s="158" t="s">
        <v>13</v>
      </c>
      <c r="B15" s="78"/>
      <c r="C15" s="78"/>
      <c r="D15" s="78"/>
      <c r="E15" s="78"/>
      <c r="F15" s="68">
        <f>O15+O17+O19</f>
        <v>131.6</v>
      </c>
      <c r="G15" s="5" t="s">
        <v>83</v>
      </c>
      <c r="H15" s="160" t="s">
        <v>16</v>
      </c>
      <c r="I15" s="160"/>
      <c r="J15" s="160"/>
      <c r="K15" s="160"/>
      <c r="L15" s="160" t="s">
        <v>24</v>
      </c>
      <c r="M15" s="160"/>
      <c r="N15" s="160"/>
      <c r="O15" s="161">
        <v>0</v>
      </c>
      <c r="P15" s="4"/>
      <c r="Q15" s="2"/>
    </row>
    <row r="16" spans="1:17" ht="5.0999999999999996" customHeight="1" x14ac:dyDescent="0.2">
      <c r="A16" s="30"/>
      <c r="B16" s="22"/>
      <c r="C16" s="22"/>
      <c r="D16" s="22"/>
      <c r="E16" s="22"/>
      <c r="F16" s="27"/>
      <c r="G16" s="4"/>
      <c r="H16" s="23"/>
      <c r="I16" s="23"/>
      <c r="J16" s="23"/>
      <c r="K16" s="23"/>
      <c r="L16" s="160"/>
      <c r="M16" s="160"/>
      <c r="N16" s="160"/>
      <c r="O16" s="161"/>
      <c r="P16" s="4"/>
      <c r="Q16" s="2"/>
    </row>
    <row r="17" spans="1:17" ht="15" customHeight="1" x14ac:dyDescent="0.2">
      <c r="A17" s="158" t="s">
        <v>12</v>
      </c>
      <c r="B17" s="78"/>
      <c r="C17" s="78"/>
      <c r="D17" s="78"/>
      <c r="E17" s="78"/>
      <c r="F17" s="68">
        <f>F15*F11</f>
        <v>2632</v>
      </c>
      <c r="G17" s="4"/>
      <c r="H17" s="4"/>
      <c r="I17" s="4"/>
      <c r="J17" s="4"/>
      <c r="K17" s="4"/>
      <c r="L17" s="160" t="s">
        <v>22</v>
      </c>
      <c r="M17" s="160"/>
      <c r="N17" s="160"/>
      <c r="O17" s="161">
        <v>19.600000000000001</v>
      </c>
      <c r="P17" s="4"/>
      <c r="Q17" s="2"/>
    </row>
    <row r="18" spans="1:17" ht="5.0999999999999996" customHeight="1" x14ac:dyDescent="0.2">
      <c r="A18" s="30"/>
      <c r="B18" s="22"/>
      <c r="C18" s="22"/>
      <c r="D18" s="22"/>
      <c r="E18" s="22"/>
      <c r="F18" s="69"/>
      <c r="G18" s="4"/>
      <c r="H18" s="4"/>
      <c r="I18" s="4"/>
      <c r="J18" s="4"/>
      <c r="K18" s="4"/>
      <c r="L18" s="160"/>
      <c r="M18" s="160"/>
      <c r="N18" s="160"/>
      <c r="O18" s="161"/>
      <c r="P18" s="4"/>
      <c r="Q18" s="2"/>
    </row>
    <row r="19" spans="1:17" ht="15" customHeight="1" x14ac:dyDescent="0.2">
      <c r="A19" s="158" t="s">
        <v>19</v>
      </c>
      <c r="B19" s="78"/>
      <c r="C19" s="78"/>
      <c r="D19" s="78"/>
      <c r="E19" s="78"/>
      <c r="F19" s="68">
        <f>F7*F15</f>
        <v>26320</v>
      </c>
      <c r="G19" s="4"/>
      <c r="H19" s="4"/>
      <c r="I19" s="4"/>
      <c r="J19" s="4"/>
      <c r="K19" s="4"/>
      <c r="L19" s="160" t="s">
        <v>23</v>
      </c>
      <c r="M19" s="160"/>
      <c r="N19" s="160"/>
      <c r="O19" s="161">
        <v>112</v>
      </c>
      <c r="P19" s="4"/>
      <c r="Q19" s="2"/>
    </row>
    <row r="20" spans="1:17" ht="5.0999999999999996" customHeight="1" x14ac:dyDescent="0.2">
      <c r="A20" s="30"/>
      <c r="B20" s="22"/>
      <c r="C20" s="22"/>
      <c r="D20" s="22"/>
      <c r="E20" s="22"/>
      <c r="F20" s="27"/>
      <c r="G20" s="4"/>
      <c r="H20" s="4"/>
      <c r="I20" s="4"/>
      <c r="J20" s="4"/>
      <c r="K20" s="4"/>
      <c r="L20" s="160"/>
      <c r="M20" s="160"/>
      <c r="N20" s="160"/>
      <c r="O20" s="161"/>
      <c r="P20" s="4"/>
      <c r="Q20" s="2"/>
    </row>
    <row r="21" spans="1:17" ht="13.15" x14ac:dyDescent="0.3">
      <c r="A21" s="158" t="s">
        <v>14</v>
      </c>
      <c r="B21" s="78"/>
      <c r="C21" s="78"/>
      <c r="D21" s="78"/>
      <c r="E21" s="78"/>
      <c r="F21" s="65" t="e">
        <f>G62</f>
        <v>#DIV/0!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2"/>
    </row>
    <row r="22" spans="1:17" ht="5.25" customHeight="1" x14ac:dyDescent="0.3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2"/>
    </row>
    <row r="23" spans="1:17" ht="13.15" x14ac:dyDescent="0.3">
      <c r="A23" s="93" t="s">
        <v>84</v>
      </c>
      <c r="B23" s="94"/>
      <c r="C23" s="94"/>
      <c r="D23" s="95">
        <f xml:space="preserve"> F19</f>
        <v>26320</v>
      </c>
      <c r="E23" s="96"/>
      <c r="F23" s="67" t="e">
        <f>F21*F19</f>
        <v>#DIV/0!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2"/>
    </row>
    <row r="24" spans="1:17" ht="13.5" thickBot="1" x14ac:dyDescent="0.35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3"/>
    </row>
    <row r="25" spans="1:17" ht="13.9" thickTop="1" thickBot="1" x14ac:dyDescent="0.35">
      <c r="A25" s="42"/>
      <c r="B25" s="42"/>
      <c r="C25" s="42"/>
      <c r="D25" s="42"/>
      <c r="E25" s="4"/>
      <c r="F25" s="42"/>
      <c r="G25" s="42"/>
      <c r="H25" s="42"/>
      <c r="I25" s="4"/>
      <c r="J25" s="4"/>
      <c r="K25" s="4"/>
      <c r="L25" s="4"/>
      <c r="M25" s="4"/>
      <c r="N25" s="4"/>
      <c r="O25" s="4"/>
      <c r="P25" s="4"/>
      <c r="Q25" s="4"/>
    </row>
    <row r="26" spans="1:17" ht="13.15" x14ac:dyDescent="0.3">
      <c r="A26" s="44"/>
      <c r="B26" s="43"/>
      <c r="C26" s="43"/>
      <c r="D26" s="43"/>
      <c r="E26" s="43"/>
      <c r="F26" s="43"/>
      <c r="G26" s="43"/>
      <c r="H26" s="12"/>
      <c r="I26" s="4"/>
      <c r="J26" s="44"/>
      <c r="K26" s="43"/>
      <c r="L26" s="43"/>
      <c r="M26" s="43"/>
      <c r="N26" s="43"/>
      <c r="O26" s="43"/>
      <c r="P26" s="43"/>
      <c r="Q26" s="12"/>
    </row>
    <row r="27" spans="1:17" x14ac:dyDescent="0.2">
      <c r="A27" s="106" t="s">
        <v>36</v>
      </c>
      <c r="B27" s="107"/>
      <c r="C27" s="107"/>
      <c r="D27" s="107"/>
      <c r="E27" s="107"/>
      <c r="F27" s="107"/>
      <c r="G27" s="107"/>
      <c r="H27" s="108"/>
      <c r="I27" s="45"/>
      <c r="J27" s="106" t="s">
        <v>46</v>
      </c>
      <c r="K27" s="107"/>
      <c r="L27" s="107"/>
      <c r="M27" s="107"/>
      <c r="N27" s="107"/>
      <c r="O27" s="107"/>
      <c r="P27" s="107"/>
      <c r="Q27" s="108"/>
    </row>
    <row r="28" spans="1:17" ht="13.5" thickBot="1" x14ac:dyDescent="0.25">
      <c r="A28" s="49" t="s">
        <v>3</v>
      </c>
      <c r="B28" s="36"/>
      <c r="C28" s="36"/>
      <c r="D28" s="36"/>
      <c r="E28" s="36"/>
      <c r="F28" s="4"/>
      <c r="G28" s="36"/>
      <c r="H28" s="50"/>
      <c r="I28" s="36"/>
      <c r="J28" s="49" t="s">
        <v>56</v>
      </c>
      <c r="K28" s="4"/>
      <c r="L28" s="4"/>
      <c r="M28" s="4"/>
      <c r="N28" s="4"/>
      <c r="O28" s="4"/>
      <c r="P28" s="4"/>
      <c r="Q28" s="14"/>
    </row>
    <row r="29" spans="1:17" ht="15" customHeight="1" thickBot="1" x14ac:dyDescent="0.25">
      <c r="A29" s="109" t="s">
        <v>87</v>
      </c>
      <c r="B29" s="110"/>
      <c r="C29" s="110"/>
      <c r="D29" s="110"/>
      <c r="E29" s="110"/>
      <c r="F29" s="111"/>
      <c r="G29" s="185"/>
      <c r="H29" s="185"/>
      <c r="I29" s="47"/>
      <c r="J29" s="112" t="s">
        <v>47</v>
      </c>
      <c r="K29" s="102"/>
      <c r="L29" s="102"/>
      <c r="M29" s="102"/>
      <c r="N29" s="136"/>
      <c r="O29" s="136"/>
      <c r="P29" s="136"/>
      <c r="Q29" s="137"/>
    </row>
    <row r="30" spans="1:17" ht="15" customHeight="1" thickBot="1" x14ac:dyDescent="0.25">
      <c r="A30" s="112" t="s">
        <v>26</v>
      </c>
      <c r="B30" s="102"/>
      <c r="C30" s="102"/>
      <c r="D30" s="102"/>
      <c r="E30" s="102"/>
      <c r="F30" s="113"/>
      <c r="G30" s="185"/>
      <c r="H30" s="185"/>
      <c r="I30" s="47"/>
      <c r="J30" s="112" t="s">
        <v>48</v>
      </c>
      <c r="K30" s="102"/>
      <c r="L30" s="102"/>
      <c r="M30" s="102"/>
      <c r="N30" s="136"/>
      <c r="O30" s="136"/>
      <c r="P30" s="136"/>
      <c r="Q30" s="137"/>
    </row>
    <row r="31" spans="1:17" x14ac:dyDescent="0.2">
      <c r="A31" s="77" t="s">
        <v>1</v>
      </c>
      <c r="B31" s="78"/>
      <c r="C31" s="78"/>
      <c r="D31" s="78"/>
      <c r="E31" s="78"/>
      <c r="F31" s="78"/>
      <c r="G31" s="186" t="e">
        <f>G29/G30</f>
        <v>#DIV/0!</v>
      </c>
      <c r="H31" s="187"/>
      <c r="I31" s="46"/>
      <c r="J31" s="112" t="s">
        <v>49</v>
      </c>
      <c r="K31" s="102"/>
      <c r="L31" s="102"/>
      <c r="M31" s="102"/>
      <c r="N31" s="138"/>
      <c r="O31" s="138"/>
      <c r="P31" s="138"/>
      <c r="Q31" s="139"/>
    </row>
    <row r="32" spans="1:17" ht="15" x14ac:dyDescent="0.35">
      <c r="A32" s="17"/>
      <c r="B32" s="4"/>
      <c r="C32" s="4"/>
      <c r="D32" s="4"/>
      <c r="E32" s="4"/>
      <c r="F32" s="4"/>
      <c r="G32" s="4"/>
      <c r="H32" s="51"/>
      <c r="I32" s="8"/>
      <c r="J32" s="112" t="s">
        <v>50</v>
      </c>
      <c r="K32" s="102"/>
      <c r="L32" s="102"/>
      <c r="M32" s="102"/>
      <c r="N32" s="102"/>
      <c r="O32" s="102"/>
      <c r="P32" s="140"/>
      <c r="Q32" s="141"/>
    </row>
    <row r="33" spans="1:17" x14ac:dyDescent="0.2">
      <c r="A33" s="13" t="s">
        <v>27</v>
      </c>
      <c r="B33" s="4"/>
      <c r="C33" s="4"/>
      <c r="D33" s="4"/>
      <c r="E33" s="4"/>
      <c r="F33" s="4"/>
      <c r="G33" s="4"/>
      <c r="H33" s="52"/>
      <c r="I33" s="9"/>
      <c r="J33" s="112" t="s">
        <v>51</v>
      </c>
      <c r="K33" s="102"/>
      <c r="L33" s="102"/>
      <c r="M33" s="102"/>
      <c r="N33" s="102"/>
      <c r="O33" s="102"/>
      <c r="P33" s="126">
        <f>N31*P32</f>
        <v>0</v>
      </c>
      <c r="Q33" s="127"/>
    </row>
    <row r="34" spans="1:17" x14ac:dyDescent="0.2">
      <c r="A34" s="13"/>
      <c r="B34" s="4"/>
      <c r="C34" s="4"/>
      <c r="D34" s="19" t="s">
        <v>28</v>
      </c>
      <c r="E34" s="19" t="s">
        <v>29</v>
      </c>
      <c r="F34" s="19" t="s">
        <v>31</v>
      </c>
      <c r="G34" s="144" t="s">
        <v>32</v>
      </c>
      <c r="H34" s="127"/>
      <c r="I34" s="23"/>
      <c r="J34" s="99" t="s">
        <v>52</v>
      </c>
      <c r="K34" s="100"/>
      <c r="L34" s="100"/>
      <c r="M34" s="100"/>
      <c r="N34" s="100"/>
      <c r="O34" s="101"/>
      <c r="P34" s="183">
        <f>P33/F19</f>
        <v>0</v>
      </c>
      <c r="Q34" s="184"/>
    </row>
    <row r="35" spans="1:17" ht="15" customHeight="1" x14ac:dyDescent="0.2">
      <c r="A35" s="103" t="s">
        <v>34</v>
      </c>
      <c r="B35" s="104"/>
      <c r="C35" s="105"/>
      <c r="D35" s="29"/>
      <c r="E35" s="19" t="s">
        <v>30</v>
      </c>
      <c r="F35" s="38"/>
      <c r="G35" s="142">
        <f>D35*F35</f>
        <v>0</v>
      </c>
      <c r="H35" s="143"/>
      <c r="I35" s="47"/>
      <c r="J35" s="49" t="s">
        <v>57</v>
      </c>
      <c r="K35" s="4"/>
      <c r="L35" s="4"/>
      <c r="M35" s="4"/>
      <c r="N35" s="4"/>
      <c r="O35" s="4"/>
      <c r="P35" s="4"/>
      <c r="Q35" s="14"/>
    </row>
    <row r="36" spans="1:17" ht="15" customHeight="1" x14ac:dyDescent="0.2">
      <c r="A36" s="103" t="s">
        <v>85</v>
      </c>
      <c r="B36" s="104"/>
      <c r="C36" s="105"/>
      <c r="D36" s="29"/>
      <c r="E36" s="37" t="s">
        <v>33</v>
      </c>
      <c r="F36" s="39"/>
      <c r="G36" s="128">
        <f>D36*F36</f>
        <v>0</v>
      </c>
      <c r="H36" s="129"/>
      <c r="I36" s="40"/>
      <c r="J36" s="149" t="s">
        <v>53</v>
      </c>
      <c r="K36" s="150"/>
      <c r="L36" s="150"/>
      <c r="M36" s="150"/>
      <c r="N36" s="150"/>
      <c r="O36" s="150"/>
      <c r="P36" s="140"/>
      <c r="Q36" s="141"/>
    </row>
    <row r="37" spans="1:17" ht="15" customHeight="1" x14ac:dyDescent="0.2">
      <c r="A37" s="103" t="s">
        <v>0</v>
      </c>
      <c r="B37" s="104"/>
      <c r="C37" s="104"/>
      <c r="D37" s="104"/>
      <c r="E37" s="104"/>
      <c r="F37" s="105"/>
      <c r="G37" s="145"/>
      <c r="H37" s="146"/>
      <c r="I37" s="48"/>
      <c r="J37" s="59" t="s">
        <v>54</v>
      </c>
      <c r="K37" s="19"/>
      <c r="L37" s="19"/>
      <c r="M37" s="19"/>
      <c r="N37" s="19"/>
      <c r="O37" s="19"/>
      <c r="P37" s="126">
        <f>N31*P36</f>
        <v>0</v>
      </c>
      <c r="Q37" s="127"/>
    </row>
    <row r="38" spans="1:17" x14ac:dyDescent="0.2">
      <c r="A38" s="99" t="s">
        <v>35</v>
      </c>
      <c r="B38" s="100"/>
      <c r="C38" s="100"/>
      <c r="D38" s="100"/>
      <c r="E38" s="100"/>
      <c r="F38" s="101"/>
      <c r="G38" s="130" t="e">
        <f>(G35+G36)/G37</f>
        <v>#DIV/0!</v>
      </c>
      <c r="H38" s="131"/>
      <c r="I38" s="35"/>
      <c r="J38" s="151" t="s">
        <v>55</v>
      </c>
      <c r="K38" s="152"/>
      <c r="L38" s="152"/>
      <c r="M38" s="152"/>
      <c r="N38" s="152"/>
      <c r="O38" s="152"/>
      <c r="P38" s="116">
        <f>P37/F19</f>
        <v>0</v>
      </c>
      <c r="Q38" s="117"/>
    </row>
    <row r="39" spans="1:17" x14ac:dyDescent="0.2">
      <c r="A39" s="17"/>
      <c r="B39" s="4"/>
      <c r="C39" s="4"/>
      <c r="D39" s="4"/>
      <c r="E39" s="4"/>
      <c r="F39" s="4"/>
      <c r="G39" s="35"/>
      <c r="H39" s="53"/>
      <c r="I39" s="35"/>
      <c r="J39" s="16"/>
      <c r="K39" s="4"/>
      <c r="L39" s="4"/>
      <c r="M39" s="4"/>
      <c r="N39" s="4"/>
      <c r="O39" s="4"/>
      <c r="P39" s="4"/>
      <c r="Q39" s="14"/>
    </row>
    <row r="40" spans="1:17" x14ac:dyDescent="0.2">
      <c r="A40" s="13" t="s">
        <v>4</v>
      </c>
      <c r="B40" s="4"/>
      <c r="C40" s="4"/>
      <c r="D40" s="4"/>
      <c r="E40" s="4"/>
      <c r="F40" s="4"/>
      <c r="G40" s="4"/>
      <c r="H40" s="15"/>
      <c r="I40" s="7"/>
      <c r="J40" s="49" t="s">
        <v>58</v>
      </c>
      <c r="K40" s="4"/>
      <c r="L40" s="4"/>
      <c r="M40" s="4"/>
      <c r="N40" s="4"/>
      <c r="O40" s="4"/>
      <c r="P40" s="4"/>
      <c r="Q40" s="14"/>
    </row>
    <row r="41" spans="1:17" x14ac:dyDescent="0.2">
      <c r="A41" s="13"/>
      <c r="B41" s="4"/>
      <c r="C41" s="4"/>
      <c r="D41" s="19" t="s">
        <v>28</v>
      </c>
      <c r="E41" s="19" t="s">
        <v>29</v>
      </c>
      <c r="F41" s="19" t="s">
        <v>37</v>
      </c>
      <c r="G41" s="144" t="s">
        <v>38</v>
      </c>
      <c r="H41" s="127"/>
      <c r="I41" s="23"/>
      <c r="J41" s="59" t="s">
        <v>59</v>
      </c>
      <c r="K41" s="19"/>
      <c r="L41" s="19"/>
      <c r="M41" s="19" t="s">
        <v>64</v>
      </c>
      <c r="N41" s="144" t="s">
        <v>61</v>
      </c>
      <c r="O41" s="144"/>
      <c r="P41" s="144" t="s">
        <v>60</v>
      </c>
      <c r="Q41" s="127"/>
    </row>
    <row r="42" spans="1:17" x14ac:dyDescent="0.2">
      <c r="A42" s="114" t="s">
        <v>43</v>
      </c>
      <c r="B42" s="115"/>
      <c r="C42" s="115"/>
      <c r="D42" s="29"/>
      <c r="E42" s="19" t="s">
        <v>39</v>
      </c>
      <c r="F42" s="38"/>
      <c r="G42" s="147">
        <f>D42*F42</f>
        <v>0</v>
      </c>
      <c r="H42" s="148"/>
      <c r="I42" s="40"/>
      <c r="J42" s="112" t="s">
        <v>62</v>
      </c>
      <c r="K42" s="102"/>
      <c r="L42" s="102"/>
      <c r="M42" s="55" t="s">
        <v>63</v>
      </c>
      <c r="N42" s="134"/>
      <c r="O42" s="134"/>
      <c r="P42" s="128">
        <f>N42*12</f>
        <v>0</v>
      </c>
      <c r="Q42" s="129"/>
    </row>
    <row r="43" spans="1:17" ht="15" customHeight="1" x14ac:dyDescent="0.2">
      <c r="A43" s="103" t="s">
        <v>40</v>
      </c>
      <c r="B43" s="104"/>
      <c r="C43" s="105"/>
      <c r="D43" s="29"/>
      <c r="E43" s="34" t="s">
        <v>29</v>
      </c>
      <c r="F43" s="38"/>
      <c r="G43" s="87">
        <f>D43*F43</f>
        <v>0</v>
      </c>
      <c r="H43" s="88"/>
      <c r="I43" s="40"/>
      <c r="J43" s="149" t="s">
        <v>67</v>
      </c>
      <c r="K43" s="150"/>
      <c r="L43" s="150"/>
      <c r="M43" s="56"/>
      <c r="N43" s="126">
        <f>N42*M43</f>
        <v>0</v>
      </c>
      <c r="O43" s="144"/>
      <c r="P43" s="126">
        <f>N43*12</f>
        <v>0</v>
      </c>
      <c r="Q43" s="127"/>
    </row>
    <row r="44" spans="1:17" ht="15" customHeight="1" x14ac:dyDescent="0.2">
      <c r="A44" s="103" t="s">
        <v>41</v>
      </c>
      <c r="B44" s="104"/>
      <c r="C44" s="105"/>
      <c r="D44" s="29"/>
      <c r="E44" s="34" t="s">
        <v>29</v>
      </c>
      <c r="F44" s="38"/>
      <c r="G44" s="87">
        <f>D44*F44</f>
        <v>0</v>
      </c>
      <c r="H44" s="88"/>
      <c r="I44" s="40"/>
      <c r="J44" s="112" t="s">
        <v>65</v>
      </c>
      <c r="K44" s="102"/>
      <c r="L44" s="102"/>
      <c r="M44" s="102"/>
      <c r="N44" s="102"/>
      <c r="O44" s="102"/>
      <c r="P44" s="153">
        <f>SUM(P42:P43)</f>
        <v>0</v>
      </c>
      <c r="Q44" s="127"/>
    </row>
    <row r="45" spans="1:17" ht="15" customHeight="1" x14ac:dyDescent="0.2">
      <c r="A45" s="103" t="s">
        <v>42</v>
      </c>
      <c r="B45" s="104"/>
      <c r="C45" s="104"/>
      <c r="D45" s="29"/>
      <c r="E45" s="19" t="s">
        <v>29</v>
      </c>
      <c r="F45" s="38"/>
      <c r="G45" s="87">
        <f>D45*F45</f>
        <v>0</v>
      </c>
      <c r="H45" s="88"/>
      <c r="I45" s="40"/>
      <c r="J45" s="77" t="s">
        <v>66</v>
      </c>
      <c r="K45" s="78"/>
      <c r="L45" s="78"/>
      <c r="M45" s="78"/>
      <c r="N45" s="78"/>
      <c r="O45" s="78"/>
      <c r="P45" s="91">
        <f>P44/F19</f>
        <v>0</v>
      </c>
      <c r="Q45" s="92"/>
    </row>
    <row r="46" spans="1:17" ht="15" customHeight="1" x14ac:dyDescent="0.2">
      <c r="A46" s="89" t="s">
        <v>44</v>
      </c>
      <c r="B46" s="90"/>
      <c r="C46" s="90"/>
      <c r="D46" s="90"/>
      <c r="E46" s="90"/>
      <c r="F46" s="90"/>
      <c r="G46" s="87">
        <f>SUM(G42:H45)</f>
        <v>0</v>
      </c>
      <c r="H46" s="88"/>
      <c r="I46" s="40"/>
      <c r="J46" s="16"/>
      <c r="K46" s="4"/>
      <c r="L46" s="4"/>
      <c r="M46" s="4"/>
      <c r="N46" s="4"/>
      <c r="O46" s="4"/>
      <c r="P46" s="4"/>
      <c r="Q46" s="14"/>
    </row>
    <row r="47" spans="1:17" ht="15" customHeight="1" x14ac:dyDescent="0.2">
      <c r="A47" s="89" t="s">
        <v>45</v>
      </c>
      <c r="B47" s="90"/>
      <c r="C47" s="90"/>
      <c r="D47" s="90"/>
      <c r="E47" s="90"/>
      <c r="F47" s="90"/>
      <c r="G47" s="85"/>
      <c r="H47" s="86"/>
      <c r="I47" s="48"/>
      <c r="J47" s="49" t="s">
        <v>75</v>
      </c>
      <c r="K47" s="4"/>
      <c r="L47" s="4"/>
      <c r="M47" s="4"/>
      <c r="N47" s="4"/>
      <c r="O47" s="4"/>
      <c r="P47" s="4"/>
      <c r="Q47" s="14"/>
    </row>
    <row r="48" spans="1:17" ht="15" customHeight="1" x14ac:dyDescent="0.2">
      <c r="A48" s="162" t="s">
        <v>2</v>
      </c>
      <c r="B48" s="163"/>
      <c r="C48" s="163"/>
      <c r="D48" s="163"/>
      <c r="E48" s="163"/>
      <c r="F48" s="163"/>
      <c r="G48" s="130" t="e">
        <f>G46/G47</f>
        <v>#DIV/0!</v>
      </c>
      <c r="H48" s="131"/>
      <c r="I48" s="35"/>
      <c r="J48" s="112" t="s">
        <v>68</v>
      </c>
      <c r="K48" s="102"/>
      <c r="L48" s="102"/>
      <c r="M48" s="102"/>
      <c r="N48" s="102"/>
      <c r="O48" s="102"/>
      <c r="P48" s="132">
        <f>N31*0.015</f>
        <v>0</v>
      </c>
      <c r="Q48" s="133"/>
    </row>
    <row r="49" spans="1:17" ht="15" customHeight="1" x14ac:dyDescent="0.2">
      <c r="A49" s="54"/>
      <c r="B49" s="4"/>
      <c r="C49" s="4"/>
      <c r="D49" s="4"/>
      <c r="E49" s="4"/>
      <c r="F49" s="4"/>
      <c r="G49" s="35"/>
      <c r="H49" s="53"/>
      <c r="I49" s="35"/>
      <c r="J49" s="112" t="s">
        <v>69</v>
      </c>
      <c r="K49" s="102"/>
      <c r="L49" s="102"/>
      <c r="M49" s="102"/>
      <c r="N49" s="102"/>
      <c r="O49" s="102"/>
      <c r="P49" s="134"/>
      <c r="Q49" s="135"/>
    </row>
    <row r="50" spans="1:17" x14ac:dyDescent="0.2">
      <c r="A50" s="13" t="s">
        <v>5</v>
      </c>
      <c r="B50" s="4"/>
      <c r="C50" s="4"/>
      <c r="D50" s="4"/>
      <c r="E50" s="4"/>
      <c r="F50" s="4"/>
      <c r="G50" s="4"/>
      <c r="H50" s="18"/>
      <c r="I50" s="10"/>
      <c r="J50" s="112" t="s">
        <v>70</v>
      </c>
      <c r="K50" s="102"/>
      <c r="L50" s="102"/>
      <c r="M50" s="102"/>
      <c r="N50" s="102"/>
      <c r="O50" s="102"/>
      <c r="P50" s="134"/>
      <c r="Q50" s="135"/>
    </row>
    <row r="51" spans="1:17" ht="15" customHeight="1" x14ac:dyDescent="0.2">
      <c r="F51" s="20" t="s">
        <v>86</v>
      </c>
      <c r="G51" s="66"/>
      <c r="I51" s="40"/>
      <c r="J51" s="112" t="s">
        <v>71</v>
      </c>
      <c r="K51" s="102"/>
      <c r="L51" s="102"/>
      <c r="M51" s="102"/>
      <c r="N51" s="102"/>
      <c r="O51" s="102"/>
      <c r="P51" s="134"/>
      <c r="Q51" s="135"/>
    </row>
    <row r="52" spans="1:17" ht="15" customHeight="1" x14ac:dyDescent="0.2">
      <c r="A52" s="164" t="s">
        <v>7</v>
      </c>
      <c r="B52" s="165"/>
      <c r="C52" s="165"/>
      <c r="D52" s="165"/>
      <c r="E52" s="165"/>
      <c r="F52" s="29"/>
      <c r="G52" s="128">
        <f>F52*N31</f>
        <v>0</v>
      </c>
      <c r="H52" s="129"/>
      <c r="I52" s="41"/>
      <c r="J52" s="112" t="s">
        <v>73</v>
      </c>
      <c r="K52" s="102"/>
      <c r="L52" s="102"/>
      <c r="M52" s="102"/>
      <c r="N52" s="102"/>
      <c r="O52" s="102"/>
      <c r="P52" s="134"/>
      <c r="Q52" s="135"/>
    </row>
    <row r="53" spans="1:17" x14ac:dyDescent="0.2">
      <c r="A53" s="99" t="s">
        <v>6</v>
      </c>
      <c r="B53" s="100"/>
      <c r="C53" s="100"/>
      <c r="D53" s="100"/>
      <c r="E53" s="100"/>
      <c r="F53" s="101"/>
      <c r="G53" s="97">
        <f>G52/F17</f>
        <v>0</v>
      </c>
      <c r="H53" s="98"/>
      <c r="I53" s="4"/>
      <c r="J53" s="112" t="s">
        <v>72</v>
      </c>
      <c r="K53" s="102"/>
      <c r="L53" s="102"/>
      <c r="M53" s="102"/>
      <c r="N53" s="102"/>
      <c r="O53" s="102"/>
      <c r="P53" s="126">
        <f>SUM(P48:Q52)</f>
        <v>0</v>
      </c>
      <c r="Q53" s="127"/>
    </row>
    <row r="54" spans="1:17" x14ac:dyDescent="0.2">
      <c r="A54" s="17"/>
      <c r="B54" s="11"/>
      <c r="C54" s="4"/>
      <c r="D54" s="4"/>
      <c r="E54" s="4"/>
      <c r="F54" s="4"/>
      <c r="G54" s="4"/>
      <c r="H54" s="14"/>
      <c r="I54" s="4"/>
      <c r="J54" s="77" t="s">
        <v>74</v>
      </c>
      <c r="K54" s="78"/>
      <c r="L54" s="78"/>
      <c r="M54" s="78"/>
      <c r="N54" s="78"/>
      <c r="O54" s="78"/>
      <c r="P54" s="116">
        <f>P53/F19</f>
        <v>0</v>
      </c>
      <c r="Q54" s="117"/>
    </row>
    <row r="55" spans="1:17" x14ac:dyDescent="0.2">
      <c r="A55" s="17"/>
      <c r="B55" s="11"/>
      <c r="C55" s="4"/>
      <c r="D55" s="4"/>
      <c r="E55" s="4"/>
      <c r="F55" s="4"/>
      <c r="G55" s="4"/>
      <c r="H55" s="14"/>
      <c r="I55" s="4"/>
      <c r="J55" s="61"/>
      <c r="K55" s="22"/>
      <c r="L55" s="22"/>
      <c r="M55" s="22"/>
      <c r="N55" s="22"/>
      <c r="O55" s="22"/>
      <c r="P55" s="62"/>
      <c r="Q55" s="63"/>
    </row>
    <row r="56" spans="1:17" ht="15.75" customHeight="1" thickBot="1" x14ac:dyDescent="0.3">
      <c r="A56" s="118" t="s">
        <v>76</v>
      </c>
      <c r="B56" s="119"/>
      <c r="C56" s="119"/>
      <c r="D56" s="119"/>
      <c r="E56" s="119"/>
      <c r="F56" s="119"/>
      <c r="G56" s="120" t="e">
        <f>G31+G38+G48+G53</f>
        <v>#DIV/0!</v>
      </c>
      <c r="H56" s="121"/>
      <c r="I56" s="4"/>
      <c r="J56" s="122" t="s">
        <v>77</v>
      </c>
      <c r="K56" s="123"/>
      <c r="L56" s="123"/>
      <c r="M56" s="123"/>
      <c r="N56" s="123"/>
      <c r="O56" s="123"/>
      <c r="P56" s="124">
        <f>P34+P38+P45+P54</f>
        <v>0</v>
      </c>
      <c r="Q56" s="125"/>
    </row>
    <row r="57" spans="1:17" ht="13.5" thickBot="1" x14ac:dyDescent="0.25">
      <c r="A57" s="6"/>
      <c r="B57" s="11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x14ac:dyDescent="0.2">
      <c r="A58" s="79" t="s">
        <v>79</v>
      </c>
      <c r="B58" s="80"/>
      <c r="C58" s="80"/>
      <c r="D58" s="80"/>
      <c r="E58" s="80"/>
      <c r="F58" s="80"/>
      <c r="G58" s="75" t="e">
        <f>G56+P56</f>
        <v>#DIV/0!</v>
      </c>
      <c r="H58" s="76"/>
      <c r="I58" s="4"/>
      <c r="J58" s="4"/>
      <c r="K58" s="4"/>
      <c r="L58" s="4"/>
      <c r="M58" s="4"/>
      <c r="N58" s="4"/>
      <c r="O58" s="4"/>
      <c r="P58" s="57"/>
      <c r="Q58" s="58"/>
    </row>
    <row r="59" spans="1:17" x14ac:dyDescent="0.2">
      <c r="A59" s="77" t="s">
        <v>78</v>
      </c>
      <c r="B59" s="78"/>
      <c r="C59" s="78"/>
      <c r="D59" s="78"/>
      <c r="E59" s="78"/>
      <c r="F59" s="78"/>
      <c r="G59" s="81"/>
      <c r="H59" s="82"/>
    </row>
    <row r="60" spans="1:17" x14ac:dyDescent="0.2">
      <c r="A60" s="77" t="s">
        <v>80</v>
      </c>
      <c r="B60" s="78"/>
      <c r="C60" s="78"/>
      <c r="D60" s="78"/>
      <c r="E60" s="78"/>
      <c r="F60" s="78"/>
      <c r="G60" s="83" t="e">
        <f>(G58*G59)+G58</f>
        <v>#DIV/0!</v>
      </c>
      <c r="H60" s="84"/>
    </row>
    <row r="61" spans="1:17" x14ac:dyDescent="0.2">
      <c r="A61" s="77" t="s">
        <v>81</v>
      </c>
      <c r="B61" s="102"/>
      <c r="C61" s="102"/>
      <c r="D61" s="102"/>
      <c r="E61" s="102"/>
      <c r="F61" s="102"/>
      <c r="G61" s="81"/>
      <c r="H61" s="82"/>
      <c r="P61" s="60"/>
      <c r="Q61" s="28"/>
    </row>
    <row r="62" spans="1:17" ht="13.5" thickBot="1" x14ac:dyDescent="0.25">
      <c r="A62" s="71" t="s">
        <v>82</v>
      </c>
      <c r="B62" s="72"/>
      <c r="C62" s="72"/>
      <c r="D62" s="72"/>
      <c r="E62" s="72"/>
      <c r="F62" s="72"/>
      <c r="G62" s="73" t="e">
        <f>(G60*G61)+G60</f>
        <v>#DIV/0!</v>
      </c>
      <c r="H62" s="74"/>
      <c r="P62" s="60"/>
      <c r="Q62" s="28"/>
    </row>
    <row r="63" spans="1:17" x14ac:dyDescent="0.2">
      <c r="A63" s="22"/>
      <c r="B63" s="26"/>
      <c r="C63" s="26"/>
      <c r="D63" s="26"/>
      <c r="E63" s="26"/>
      <c r="F63" s="26"/>
      <c r="G63" s="64"/>
      <c r="H63" s="64"/>
      <c r="P63" s="60"/>
      <c r="Q63" s="28"/>
    </row>
    <row r="64" spans="1:17" x14ac:dyDescent="0.2">
      <c r="A64" s="22"/>
      <c r="B64" s="26"/>
      <c r="C64" s="26"/>
      <c r="D64" s="26"/>
      <c r="E64" s="26"/>
      <c r="F64" s="26"/>
      <c r="G64" s="64"/>
      <c r="H64" s="64"/>
      <c r="P64" s="60"/>
      <c r="Q64" s="28"/>
    </row>
    <row r="65" spans="1:17" x14ac:dyDescent="0.2">
      <c r="A65" s="22"/>
      <c r="B65" s="26"/>
      <c r="C65" s="26"/>
      <c r="D65" s="26"/>
      <c r="E65" s="26"/>
      <c r="F65" s="26"/>
      <c r="G65" s="64"/>
      <c r="H65" s="64"/>
      <c r="P65" s="60"/>
      <c r="Q65" s="28"/>
    </row>
    <row r="66" spans="1:17" x14ac:dyDescent="0.2">
      <c r="A66" s="22"/>
      <c r="B66" s="26"/>
      <c r="C66" s="26"/>
      <c r="D66" s="26"/>
      <c r="E66" s="26"/>
      <c r="F66" s="26"/>
      <c r="G66" s="64"/>
      <c r="H66" s="64"/>
      <c r="P66" s="60"/>
      <c r="Q66" s="28"/>
    </row>
  </sheetData>
  <mergeCells count="119">
    <mergeCell ref="A45:C45"/>
    <mergeCell ref="A44:C44"/>
    <mergeCell ref="A43:C43"/>
    <mergeCell ref="A47:F47"/>
    <mergeCell ref="A48:F48"/>
    <mergeCell ref="A35:C35"/>
    <mergeCell ref="A36:C36"/>
    <mergeCell ref="A52:E52"/>
    <mergeCell ref="H4:Q5"/>
    <mergeCell ref="H6:Q7"/>
    <mergeCell ref="H8:Q11"/>
    <mergeCell ref="A21:E21"/>
    <mergeCell ref="F13:G13"/>
    <mergeCell ref="A7:E7"/>
    <mergeCell ref="A9:E9"/>
    <mergeCell ref="A11:E11"/>
    <mergeCell ref="A13:E13"/>
    <mergeCell ref="A15:E15"/>
    <mergeCell ref="J34:O34"/>
    <mergeCell ref="P34:Q34"/>
    <mergeCell ref="J45:O45"/>
    <mergeCell ref="G29:H29"/>
    <mergeCell ref="G30:H30"/>
    <mergeCell ref="G31:H31"/>
    <mergeCell ref="A3:Q3"/>
    <mergeCell ref="A1:Q1"/>
    <mergeCell ref="A4:C4"/>
    <mergeCell ref="D4:E4"/>
    <mergeCell ref="H15:K15"/>
    <mergeCell ref="L15:N16"/>
    <mergeCell ref="L17:N18"/>
    <mergeCell ref="L19:N20"/>
    <mergeCell ref="O15:O16"/>
    <mergeCell ref="O17:O18"/>
    <mergeCell ref="O19:O20"/>
    <mergeCell ref="J13:N13"/>
    <mergeCell ref="A17:E17"/>
    <mergeCell ref="A19:E19"/>
    <mergeCell ref="G44:H44"/>
    <mergeCell ref="J43:L43"/>
    <mergeCell ref="N43:O43"/>
    <mergeCell ref="P43:Q43"/>
    <mergeCell ref="P44:Q44"/>
    <mergeCell ref="J44:O44"/>
    <mergeCell ref="P41:Q41"/>
    <mergeCell ref="N41:O41"/>
    <mergeCell ref="P42:Q42"/>
    <mergeCell ref="N42:O42"/>
    <mergeCell ref="G35:H35"/>
    <mergeCell ref="G34:H34"/>
    <mergeCell ref="G36:H36"/>
    <mergeCell ref="G37:H37"/>
    <mergeCell ref="G38:H38"/>
    <mergeCell ref="G42:H42"/>
    <mergeCell ref="J36:O36"/>
    <mergeCell ref="P36:Q36"/>
    <mergeCell ref="P37:Q37"/>
    <mergeCell ref="J38:O38"/>
    <mergeCell ref="P38:Q38"/>
    <mergeCell ref="G41:H41"/>
    <mergeCell ref="J42:L42"/>
    <mergeCell ref="J27:Q27"/>
    <mergeCell ref="J29:M29"/>
    <mergeCell ref="J30:M30"/>
    <mergeCell ref="J31:M31"/>
    <mergeCell ref="N29:Q29"/>
    <mergeCell ref="N30:Q30"/>
    <mergeCell ref="N31:Q31"/>
    <mergeCell ref="J32:O32"/>
    <mergeCell ref="J33:O33"/>
    <mergeCell ref="P32:Q32"/>
    <mergeCell ref="P33:Q33"/>
    <mergeCell ref="P53:Q53"/>
    <mergeCell ref="J48:O48"/>
    <mergeCell ref="J49:O49"/>
    <mergeCell ref="J50:O50"/>
    <mergeCell ref="J51:O51"/>
    <mergeCell ref="J52:O52"/>
    <mergeCell ref="G52:H52"/>
    <mergeCell ref="G48:H48"/>
    <mergeCell ref="P48:Q48"/>
    <mergeCell ref="P49:Q49"/>
    <mergeCell ref="P50:Q50"/>
    <mergeCell ref="P51:Q51"/>
    <mergeCell ref="P52:Q52"/>
    <mergeCell ref="G45:H45"/>
    <mergeCell ref="P45:Q45"/>
    <mergeCell ref="G43:H43"/>
    <mergeCell ref="A23:C23"/>
    <mergeCell ref="D23:E23"/>
    <mergeCell ref="G53:H53"/>
    <mergeCell ref="A53:F53"/>
    <mergeCell ref="A61:F61"/>
    <mergeCell ref="G61:H61"/>
    <mergeCell ref="A60:F60"/>
    <mergeCell ref="A37:F37"/>
    <mergeCell ref="A38:F38"/>
    <mergeCell ref="A27:H27"/>
    <mergeCell ref="A29:F29"/>
    <mergeCell ref="A30:F30"/>
    <mergeCell ref="A31:F31"/>
    <mergeCell ref="A42:C42"/>
    <mergeCell ref="J54:O54"/>
    <mergeCell ref="P54:Q54"/>
    <mergeCell ref="A56:F56"/>
    <mergeCell ref="G56:H56"/>
    <mergeCell ref="J56:O56"/>
    <mergeCell ref="P56:Q56"/>
    <mergeCell ref="J53:O53"/>
    <mergeCell ref="A62:F62"/>
    <mergeCell ref="G62:H62"/>
    <mergeCell ref="G58:H58"/>
    <mergeCell ref="A59:F59"/>
    <mergeCell ref="A58:F58"/>
    <mergeCell ref="G59:H59"/>
    <mergeCell ref="G60:H60"/>
    <mergeCell ref="G47:H47"/>
    <mergeCell ref="G46:H46"/>
    <mergeCell ref="A46:F46"/>
  </mergeCells>
  <pageMargins left="0.31496062992125984" right="0.19685039370078741" top="0.59055118110236227" bottom="0.19685039370078741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 custos</vt:lpstr>
      <vt:lpstr>Planilha1</vt:lpstr>
      <vt:lpstr>Planilha2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Admin</cp:lastModifiedBy>
  <cp:lastPrinted>2018-10-17T20:08:04Z</cp:lastPrinted>
  <dcterms:created xsi:type="dcterms:W3CDTF">2015-05-07T11:14:26Z</dcterms:created>
  <dcterms:modified xsi:type="dcterms:W3CDTF">2018-11-23T16:55:04Z</dcterms:modified>
</cp:coreProperties>
</file>